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.webb\Documents\Projects\CadErrors\JIRAs\CORE-604\"/>
    </mc:Choice>
  </mc:AlternateContent>
  <xr:revisionPtr revIDLastSave="0" documentId="13_ncr:1_{4670123F-3EC9-4518-9716-EEA190910165}" xr6:coauthVersionLast="40" xr6:coauthVersionMax="40" xr10:uidLastSave="{00000000-0000-0000-0000-000000000000}"/>
  <bookViews>
    <workbookView xWindow="0" yWindow="0" windowWidth="14085" windowHeight="9630" xr2:uid="{9FBAC200-1D73-4CD0-9DAC-858D37875F1E}"/>
  </bookViews>
  <sheets>
    <sheet name="Calculator" sheetId="1" r:id="rId1"/>
    <sheet name="Background Calculation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B14" i="2" s="1"/>
  <c r="F9" i="1" s="1"/>
  <c r="B10" i="2" l="1"/>
  <c r="B15" i="2"/>
  <c r="B17" i="2"/>
  <c r="F10" i="1" l="1"/>
  <c r="B11" i="2"/>
  <c r="B13" i="2"/>
  <c r="B3" i="2"/>
  <c r="F13" i="1" l="1"/>
  <c r="B1" i="2"/>
  <c r="B5" i="2" s="1"/>
  <c r="B2" i="2"/>
  <c r="B6" i="2" s="1"/>
  <c r="B19" i="2" s="1"/>
  <c r="B12" i="2"/>
  <c r="F12" i="1" s="1"/>
  <c r="B21" i="2" l="1"/>
  <c r="G5" i="1" s="1"/>
  <c r="F5" i="1"/>
  <c r="B18" i="2"/>
  <c r="F4" i="1" l="1"/>
  <c r="B7" i="2" s="1"/>
  <c r="B8" i="2" s="1"/>
  <c r="B16" i="2" s="1"/>
  <c r="G3" i="1" s="1"/>
  <c r="B20" i="2"/>
  <c r="G4" i="1" s="1"/>
  <c r="B9" i="2" l="1"/>
  <c r="B22" i="2"/>
  <c r="F3" i="1" s="1"/>
</calcChain>
</file>

<file path=xl/sharedStrings.xml><?xml version="1.0" encoding="utf-8"?>
<sst xmlns="http://schemas.openxmlformats.org/spreadsheetml/2006/main" count="48" uniqueCount="46">
  <si>
    <t>Millimeters</t>
  </si>
  <si>
    <t>Units:</t>
  </si>
  <si>
    <t>Width:</t>
  </si>
  <si>
    <t>Height:</t>
  </si>
  <si>
    <t>Input</t>
  </si>
  <si>
    <t>Output</t>
  </si>
  <si>
    <t>Stride</t>
  </si>
  <si>
    <t>unitFactor</t>
  </si>
  <si>
    <t>xTiles</t>
  </si>
  <si>
    <t>yTiles</t>
  </si>
  <si>
    <t>Constants</t>
  </si>
  <si>
    <t>widthInPixels</t>
  </si>
  <si>
    <t>heightInPixels</t>
  </si>
  <si>
    <t>Scale:</t>
  </si>
  <si>
    <t>mmToPixels</t>
  </si>
  <si>
    <t>Size in MB</t>
  </si>
  <si>
    <t>Size in Bytes</t>
  </si>
  <si>
    <t>Width in Feet</t>
  </si>
  <si>
    <t>Height in Feet</t>
  </si>
  <si>
    <t>Width in Metres</t>
  </si>
  <si>
    <t>Height in Metres</t>
  </si>
  <si>
    <t>rawWidthInFeet</t>
  </si>
  <si>
    <t>rawHeightInFeet</t>
  </si>
  <si>
    <r>
      <t>Width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in Pixels</t>
    </r>
  </si>
  <si>
    <r>
      <t>Height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in Pixels</t>
    </r>
  </si>
  <si>
    <t>Bits Per Pixel</t>
  </si>
  <si>
    <t>Tile Size</t>
  </si>
  <si>
    <t>Tile Margin</t>
  </si>
  <si>
    <t>rawRemainderInches</t>
  </si>
  <si>
    <t>exceeded bytes</t>
  </si>
  <si>
    <t>Alternative Units</t>
  </si>
  <si>
    <r>
      <rPr>
        <i/>
        <sz val="11"/>
        <color rgb="FFFF0000"/>
        <rFont val="Calibri"/>
        <family val="2"/>
        <scheme val="minor"/>
      </rPr>
      <t xml:space="preserve"> *</t>
    </r>
    <r>
      <rPr>
        <i/>
        <sz val="11"/>
        <color rgb="FF7F7F7F"/>
        <rFont val="Calibri"/>
        <family val="2"/>
        <scheme val="minor"/>
      </rPr>
      <t>Temporary size after tiling for efficiency and to ensure
    geometry is not cropped/clipped at the edges.
    The final image size should be somewhere within
    1 tile of this size.</t>
    </r>
  </si>
  <si>
    <t>These constants cannot be arbitrarily changed, they have been chosen for both correctness and efficiency. Other constants can work, but some would require code changes. For example, 8 / 16 bits per pixel have not been implemented.</t>
  </si>
  <si>
    <t>valid</t>
  </si>
  <si>
    <t>tempWidth</t>
  </si>
  <si>
    <t>tempHeight</t>
  </si>
  <si>
    <t>maxDimension</t>
  </si>
  <si>
    <t>tempWidthIsValid</t>
  </si>
  <si>
    <t>tempHeightIsValid</t>
  </si>
  <si>
    <t>Valid Dimensions</t>
  </si>
  <si>
    <t>Inches</t>
  </si>
  <si>
    <t>Meters</t>
  </si>
  <si>
    <t>Feet</t>
  </si>
  <si>
    <t>rawWidthInMeters</t>
  </si>
  <si>
    <t>rawHeightInMeters</t>
  </si>
  <si>
    <t>Centimeters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</si>
</sst>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################"/>
  </numFmts>
  <fonts count="11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BE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5" fillId="3" borderId="6" applyFont="0" applyBorder="0">
      <alignment horizontal="left" vertical="center" indent="1"/>
    </xf>
  </cellStyleXfs>
  <cellXfs count="34">
    <xf numFmtId="0" fontId="0" fillId="0" borderId="0" xfId="0"/>
    <xf numFmtId="0" fontId="0" fillId="0" borderId="0" xfId="0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3" fillId="0" borderId="0" xfId="2" applyAlignment="1">
      <alignment horizontal="left" vertical="top" wrapTex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0" xfId="0" applyFill="1" applyBorder="1"/>
    <xf numFmtId="164" fontId="0" fillId="0" borderId="0" xfId="0" applyNumberFormat="1" applyFill="1" applyBorder="1"/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/>
    <xf numFmtId="0" fontId="0" fillId="0" borderId="10" xfId="0" applyBorder="1"/>
    <xf numFmtId="0" fontId="0" fillId="0" borderId="11" xfId="0" applyBorder="1"/>
    <xf numFmtId="4" fontId="4" fillId="2" borderId="3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left" vertical="center" indent="1"/>
    </xf>
    <xf numFmtId="0" fontId="4" fillId="0" borderId="8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top"/>
    </xf>
    <xf numFmtId="3" fontId="4" fillId="2" borderId="3" xfId="0" applyNumberFormat="1" applyFont="1" applyFill="1" applyBorder="1" applyAlignment="1">
      <alignment horizontal="right" vertical="center" indent="1"/>
    </xf>
    <xf numFmtId="0" fontId="0" fillId="0" borderId="8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4" fillId="3" borderId="9" xfId="3" applyFont="1" applyBorder="1" applyProtection="1">
      <alignment horizontal="left" vertical="center" indent="1"/>
      <protection locked="0"/>
    </xf>
    <xf numFmtId="0" fontId="4" fillId="3" borderId="6" xfId="3" applyFont="1" applyBorder="1" applyProtection="1">
      <alignment horizontal="left" vertical="center" indent="1"/>
      <protection locked="0"/>
    </xf>
    <xf numFmtId="0" fontId="8" fillId="3" borderId="6" xfId="3" applyFont="1" applyBorder="1" applyProtection="1">
      <alignment horizontal="left" vertical="center" indent="1"/>
      <protection locked="0"/>
    </xf>
    <xf numFmtId="0" fontId="0" fillId="0" borderId="0" xfId="0" applyNumberFormat="1" applyFill="1" applyBorder="1"/>
    <xf numFmtId="4" fontId="4" fillId="2" borderId="3" xfId="0" quotePrefix="1" applyNumberFormat="1" applyFont="1" applyFill="1" applyBorder="1" applyAlignment="1">
      <alignment horizontal="right" vertical="center" indent="1"/>
    </xf>
    <xf numFmtId="0" fontId="3" fillId="0" borderId="0" xfId="2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" fillId="0" borderId="2" xfId="1" applyBorder="1" applyAlignment="1">
      <alignment horizontal="center" vertical="center"/>
    </xf>
  </cellXfs>
  <cellStyles count="4">
    <cellStyle name="Explanatory Text" xfId="2" builtinId="53"/>
    <cellStyle name="Heading 1" xfId="1" builtinId="16"/>
    <cellStyle name="Input Cell" xfId="3" xr:uid="{D5B6EFF6-E46A-4651-905E-CA37C487D95C}"/>
    <cellStyle name="Normal" xfId="0" builtinId="0"/>
  </cellStyles>
  <dxfs count="2">
    <dxf>
      <font>
        <color rgb="FF37440C"/>
      </font>
      <fill>
        <patternFill>
          <bgColor rgb="FFCDF9BD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00000"/>
      <color rgb="FFFFFBEB"/>
      <color rgb="FFFFFFEB"/>
      <color rgb="FF37440C"/>
      <color rgb="FFB7FFB7"/>
      <color rgb="FFCDF9BD"/>
      <color rgb="FFFFC9C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00C00-DA28-4C3C-A094-5670FFB9CABC}">
  <dimension ref="A2:H22"/>
  <sheetViews>
    <sheetView showGridLines="0" tabSelected="1" workbookViewId="0">
      <selection activeCell="H9" sqref="H9"/>
    </sheetView>
  </sheetViews>
  <sheetFormatPr defaultRowHeight="15" x14ac:dyDescent="0.25"/>
  <cols>
    <col min="1" max="1" width="4.7109375" customWidth="1"/>
    <col min="2" max="2" width="14.85546875" customWidth="1"/>
    <col min="3" max="3" width="13.42578125" bestFit="1" customWidth="1"/>
    <col min="4" max="4" width="7" customWidth="1"/>
    <col min="5" max="5" width="17.85546875" bestFit="1" customWidth="1"/>
    <col min="6" max="6" width="16" customWidth="1"/>
    <col min="7" max="7" width="12.5703125" customWidth="1"/>
    <col min="8" max="8" width="18.7109375" customWidth="1"/>
    <col min="9" max="9" width="11.28515625" customWidth="1"/>
    <col min="10" max="10" width="12" bestFit="1" customWidth="1"/>
  </cols>
  <sheetData>
    <row r="2" spans="1:8" ht="26.25" customHeight="1" x14ac:dyDescent="0.25">
      <c r="B2" s="33" t="s">
        <v>4</v>
      </c>
      <c r="C2" s="33"/>
      <c r="D2" s="4"/>
      <c r="E2" s="33" t="s">
        <v>5</v>
      </c>
      <c r="F2" s="33"/>
    </row>
    <row r="3" spans="1:8" ht="18" customHeight="1" x14ac:dyDescent="0.25">
      <c r="B3" s="21" t="s">
        <v>1</v>
      </c>
      <c r="C3" s="28" t="s">
        <v>0</v>
      </c>
      <c r="D3" s="3"/>
      <c r="E3" s="7" t="s">
        <v>39</v>
      </c>
      <c r="F3" s="18" t="str">
        <f>'Background Calculations'!B22</f>
        <v>Yes ✔</v>
      </c>
      <c r="G3" s="17" t="str">
        <f>IF('Background Calculations'!B16=0,"","Exceeded memory limit by "&amp;TEXT('Background Calculations'!B16,"#,##0")&amp;" byte"&amp;IF('Background Calculations'!B8=14,"","s"))</f>
        <v/>
      </c>
    </row>
    <row r="4" spans="1:8" ht="18" customHeight="1" x14ac:dyDescent="0.25">
      <c r="B4" s="22" t="s">
        <v>2</v>
      </c>
      <c r="C4" s="26">
        <v>300000</v>
      </c>
      <c r="D4" s="3"/>
      <c r="E4" s="8" t="s">
        <v>23</v>
      </c>
      <c r="F4" s="20">
        <f>'Background Calculations'!B18</f>
        <v>20032</v>
      </c>
      <c r="G4" s="17" t="str">
        <f>IF(NOT('Background Calculations'!B20),"Width exceeds maximum dimension (" &amp; 'Background Calculations'!B17 &amp;"px)","")</f>
        <v/>
      </c>
    </row>
    <row r="5" spans="1:8" ht="18" customHeight="1" x14ac:dyDescent="0.25">
      <c r="B5" s="22" t="s">
        <v>3</v>
      </c>
      <c r="C5" s="26">
        <v>400000</v>
      </c>
      <c r="D5" s="3"/>
      <c r="E5" s="8" t="s">
        <v>24</v>
      </c>
      <c r="F5" s="20">
        <f>'Background Calculations'!B19</f>
        <v>27032</v>
      </c>
      <c r="G5" s="17" t="str">
        <f>IF(NOT('Background Calculations'!B21),"Height exceeds maximum dimension (" &amp; 'Background Calculations'!B17 &amp;"px)","")</f>
        <v/>
      </c>
    </row>
    <row r="6" spans="1:8" ht="18" customHeight="1" x14ac:dyDescent="0.25">
      <c r="B6" s="21" t="s">
        <v>13</v>
      </c>
      <c r="C6" s="27">
        <v>1.4999999999999999E-2</v>
      </c>
      <c r="D6" s="2"/>
      <c r="F6" s="15"/>
    </row>
    <row r="7" spans="1:8" ht="11.25" customHeight="1" x14ac:dyDescent="0.25">
      <c r="D7" s="4"/>
      <c r="E7" s="4"/>
      <c r="F7" s="4"/>
    </row>
    <row r="8" spans="1:8" ht="26.25" customHeight="1" x14ac:dyDescent="0.25">
      <c r="B8" s="33" t="s">
        <v>10</v>
      </c>
      <c r="C8" s="33"/>
      <c r="D8" s="4"/>
      <c r="E8" s="33" t="s">
        <v>30</v>
      </c>
      <c r="F8" s="33"/>
    </row>
    <row r="9" spans="1:8" ht="18" customHeight="1" x14ac:dyDescent="0.25">
      <c r="B9" s="6" t="s">
        <v>25</v>
      </c>
      <c r="C9" s="23">
        <v>24</v>
      </c>
      <c r="D9" s="3"/>
      <c r="E9" s="8" t="s">
        <v>19</v>
      </c>
      <c r="F9" s="30">
        <f>'Background Calculations'!B14</f>
        <v>300</v>
      </c>
    </row>
    <row r="10" spans="1:8" ht="18" customHeight="1" x14ac:dyDescent="0.25">
      <c r="B10" s="8" t="s">
        <v>26</v>
      </c>
      <c r="C10" s="24">
        <v>500</v>
      </c>
      <c r="D10" s="3"/>
      <c r="E10" s="8" t="s">
        <v>20</v>
      </c>
      <c r="F10" s="16">
        <f>'Background Calculations'!B15</f>
        <v>400</v>
      </c>
    </row>
    <row r="11" spans="1:8" ht="18" customHeight="1" x14ac:dyDescent="0.25">
      <c r="B11" s="7" t="s">
        <v>27</v>
      </c>
      <c r="C11" s="25">
        <v>16</v>
      </c>
      <c r="D11" s="2"/>
      <c r="E11" s="4"/>
      <c r="F11" s="14"/>
    </row>
    <row r="12" spans="1:8" ht="18" customHeight="1" x14ac:dyDescent="0.25">
      <c r="E12" s="8" t="s">
        <v>17</v>
      </c>
      <c r="F12" s="19" t="str">
        <f>TEXT(FLOOR('Background Calculations'!B10,1),"#,##0")&amp;"' "&amp;IF('Background Calculations'!B12=0,"",ROUND('Background Calculations'!B12,1)&amp;"""")&amp;" "</f>
        <v xml:space="preserve">984' 3" </v>
      </c>
    </row>
    <row r="13" spans="1:8" ht="18" customHeight="1" x14ac:dyDescent="0.25">
      <c r="A13" s="1"/>
      <c r="B13" s="32" t="s">
        <v>32</v>
      </c>
      <c r="C13" s="32"/>
      <c r="D13" s="5"/>
      <c r="E13" s="7" t="s">
        <v>18</v>
      </c>
      <c r="F13" s="19" t="str">
        <f>TEXT(FLOOR('Background Calculations'!B11,1),"#,##0")&amp;"' "&amp;IF('Background Calculations'!B13 = 0, "", ROUND('Background Calculations'!B13,1)&amp;"""")&amp;" "</f>
        <v xml:space="preserve">1,312' 4" </v>
      </c>
    </row>
    <row r="14" spans="1:8" x14ac:dyDescent="0.25">
      <c r="B14" s="32"/>
      <c r="C14" s="32"/>
      <c r="D14" s="5"/>
    </row>
    <row r="15" spans="1:8" x14ac:dyDescent="0.25">
      <c r="B15" s="32"/>
      <c r="C15" s="32"/>
      <c r="D15" s="4"/>
      <c r="E15" s="31" t="s">
        <v>31</v>
      </c>
      <c r="F15" s="31"/>
      <c r="G15" s="31"/>
      <c r="H15" s="31"/>
    </row>
    <row r="16" spans="1:8" x14ac:dyDescent="0.25">
      <c r="B16" s="32"/>
      <c r="C16" s="32"/>
      <c r="D16" s="4"/>
      <c r="E16" s="31"/>
      <c r="F16" s="31"/>
      <c r="G16" s="31"/>
      <c r="H16" s="31"/>
    </row>
    <row r="17" spans="2:8" x14ac:dyDescent="0.25">
      <c r="B17" s="32"/>
      <c r="C17" s="32"/>
      <c r="D17" s="4"/>
      <c r="E17" s="31"/>
      <c r="F17" s="31"/>
      <c r="G17" s="31"/>
      <c r="H17" s="31"/>
    </row>
    <row r="18" spans="2:8" x14ac:dyDescent="0.25">
      <c r="B18" s="32"/>
      <c r="C18" s="32"/>
      <c r="E18" s="31"/>
      <c r="F18" s="31"/>
      <c r="G18" s="31"/>
      <c r="H18" s="31"/>
    </row>
    <row r="19" spans="2:8" x14ac:dyDescent="0.25">
      <c r="B19" s="32"/>
      <c r="C19" s="32"/>
    </row>
    <row r="20" spans="2:8" x14ac:dyDescent="0.25">
      <c r="B20" s="32"/>
      <c r="C20" s="32"/>
    </row>
    <row r="21" spans="2:8" x14ac:dyDescent="0.25">
      <c r="B21" s="32"/>
      <c r="C21" s="32"/>
    </row>
    <row r="22" spans="2:8" x14ac:dyDescent="0.25">
      <c r="B22" s="32"/>
      <c r="C22" s="32"/>
    </row>
  </sheetData>
  <sheetProtection sheet="1" objects="1" scenarios="1"/>
  <mergeCells count="6">
    <mergeCell ref="E15:H18"/>
    <mergeCell ref="B13:C22"/>
    <mergeCell ref="B8:C8"/>
    <mergeCell ref="E8:F8"/>
    <mergeCell ref="B2:C2"/>
    <mergeCell ref="E2:F2"/>
  </mergeCells>
  <conditionalFormatting sqref="F3">
    <cfRule type="containsText" dxfId="1" priority="1" operator="containsText" text="no">
      <formula>NOT(ISERROR(SEARCH("no",F3)))</formula>
    </cfRule>
    <cfRule type="containsText" dxfId="0" priority="2" operator="containsText" text="yes">
      <formula>NOT(ISERROR(SEARCH("yes",F3)))</formula>
    </cfRule>
  </conditionalFormatting>
  <dataValidations count="1">
    <dataValidation type="list" allowBlank="1" showInputMessage="1" showErrorMessage="1" sqref="C9" xr:uid="{426E2A41-BFFE-4ADE-8385-4114CC0F0CB9}">
      <formula1>"8,16,24,32"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Units" xr:uid="{B92E6378-5E59-46BB-85D9-6D75D38D5FC7}">
          <x14:formula1>
            <xm:f>'Background Calculations'!$D$1:$D$5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55FF2-D7DB-4DED-88F2-8DA247BD6933}">
  <dimension ref="A1:E22"/>
  <sheetViews>
    <sheetView workbookViewId="0">
      <selection activeCell="B15" sqref="B15"/>
    </sheetView>
  </sheetViews>
  <sheetFormatPr defaultRowHeight="15" x14ac:dyDescent="0.25"/>
  <cols>
    <col min="1" max="1" width="20" bestFit="1" customWidth="1"/>
    <col min="2" max="2" width="21" customWidth="1"/>
    <col min="4" max="4" width="12.5703125" customWidth="1"/>
    <col min="5" max="5" width="6" bestFit="1" customWidth="1"/>
    <col min="11" max="11" width="11" bestFit="1" customWidth="1"/>
  </cols>
  <sheetData>
    <row r="1" spans="1:5" x14ac:dyDescent="0.25">
      <c r="A1" s="9" t="s">
        <v>11</v>
      </c>
      <c r="B1" s="10">
        <f>Calculator!C4*B3*B4</f>
        <v>20000</v>
      </c>
      <c r="D1" t="s">
        <v>0</v>
      </c>
      <c r="E1">
        <v>1</v>
      </c>
    </row>
    <row r="2" spans="1:5" x14ac:dyDescent="0.25">
      <c r="A2" s="9" t="s">
        <v>12</v>
      </c>
      <c r="B2" s="10">
        <f>Calculator!C5*B4*B3</f>
        <v>26666.666666666668</v>
      </c>
      <c r="D2" t="s">
        <v>40</v>
      </c>
      <c r="E2">
        <v>25.4</v>
      </c>
    </row>
    <row r="3" spans="1:5" x14ac:dyDescent="0.25">
      <c r="A3" s="9" t="s">
        <v>14</v>
      </c>
      <c r="B3" s="9">
        <f>0.001/Calculator!C6</f>
        <v>6.6666666666666666E-2</v>
      </c>
      <c r="D3" t="s">
        <v>41</v>
      </c>
      <c r="E3">
        <v>1000</v>
      </c>
    </row>
    <row r="4" spans="1:5" x14ac:dyDescent="0.25">
      <c r="A4" s="9" t="s">
        <v>7</v>
      </c>
      <c r="B4" s="29">
        <f>VLOOKUP(Calculator!C3, D1:E5, 2, 0)</f>
        <v>1</v>
      </c>
      <c r="D4" t="s">
        <v>42</v>
      </c>
      <c r="E4">
        <v>304.8</v>
      </c>
    </row>
    <row r="5" spans="1:5" x14ac:dyDescent="0.25">
      <c r="A5" s="9" t="s">
        <v>8</v>
      </c>
      <c r="B5" s="11">
        <f>CEILING(B1/Calculator!C10,1)</f>
        <v>40</v>
      </c>
      <c r="D5" t="s">
        <v>45</v>
      </c>
      <c r="E5">
        <v>10</v>
      </c>
    </row>
    <row r="6" spans="1:5" x14ac:dyDescent="0.25">
      <c r="A6" s="9" t="s">
        <v>9</v>
      </c>
      <c r="B6" s="11">
        <f>CEILING(B2/Calculator!C10,1)</f>
        <v>54</v>
      </c>
    </row>
    <row r="7" spans="1:5" x14ac:dyDescent="0.25">
      <c r="A7" s="9" t="s">
        <v>6</v>
      </c>
      <c r="B7" s="11">
        <f>IF(Calculator!C9&gt;=24, CEILING(Calculator!F4*Calculator!C9/32, 1) * 4, IF(Calculator!C9 = 16, Calculator!F4*2, IF(Calculator!C9 = 8, Calculator!F4, "Not Set")))</f>
        <v>60096</v>
      </c>
    </row>
    <row r="8" spans="1:5" x14ac:dyDescent="0.25">
      <c r="A8" s="9" t="s">
        <v>16</v>
      </c>
      <c r="B8" s="11">
        <f>B7*Calculator!F5</f>
        <v>1624515072</v>
      </c>
    </row>
    <row r="9" spans="1:5" x14ac:dyDescent="0.25">
      <c r="A9" s="9" t="s">
        <v>15</v>
      </c>
      <c r="B9" s="12">
        <f>B8/1024/1024</f>
        <v>1549.25830078125</v>
      </c>
    </row>
    <row r="10" spans="1:5" x14ac:dyDescent="0.25">
      <c r="A10" s="9" t="s">
        <v>21</v>
      </c>
      <c r="B10" s="12">
        <f>B14*3.2808399</f>
        <v>984.25197000000003</v>
      </c>
    </row>
    <row r="11" spans="1:5" x14ac:dyDescent="0.25">
      <c r="A11" s="9" t="s">
        <v>22</v>
      </c>
      <c r="B11" s="12">
        <f>B15*3.2808399</f>
        <v>1312.3359600000001</v>
      </c>
    </row>
    <row r="12" spans="1:5" x14ac:dyDescent="0.25">
      <c r="A12" s="9" t="s">
        <v>28</v>
      </c>
      <c r="B12" s="9">
        <f>MOD(Calculator!C4*B4/25.4, 12)</f>
        <v>3.023622047245226</v>
      </c>
    </row>
    <row r="13" spans="1:5" x14ac:dyDescent="0.25">
      <c r="A13" s="9" t="s">
        <v>28</v>
      </c>
      <c r="B13" s="9">
        <f>MOD(Calculator!C5*B4/25.4,12)</f>
        <v>4.0314960629930283</v>
      </c>
    </row>
    <row r="14" spans="1:5" x14ac:dyDescent="0.25">
      <c r="A14" s="9" t="s">
        <v>43</v>
      </c>
      <c r="B14">
        <f>Calculator!C4*'Background Calculations'!B4/1000</f>
        <v>300</v>
      </c>
    </row>
    <row r="15" spans="1:5" x14ac:dyDescent="0.25">
      <c r="A15" s="9" t="s">
        <v>44</v>
      </c>
      <c r="B15">
        <f>Calculator!C5*'Background Calculations'!B4/1000</f>
        <v>400</v>
      </c>
    </row>
    <row r="16" spans="1:5" x14ac:dyDescent="0.25">
      <c r="A16" s="9" t="s">
        <v>29</v>
      </c>
      <c r="B16" s="13">
        <f>IF(B8&lt;POWER(2,31)-1,0,B8-POWER(2,31)-1)</f>
        <v>0</v>
      </c>
    </row>
    <row r="17" spans="1:2" x14ac:dyDescent="0.25">
      <c r="A17" s="9" t="s">
        <v>36</v>
      </c>
      <c r="B17">
        <f>POWER(2,16)</f>
        <v>65536</v>
      </c>
    </row>
    <row r="18" spans="1:2" x14ac:dyDescent="0.25">
      <c r="A18" s="9" t="s">
        <v>34</v>
      </c>
      <c r="B18">
        <f>B5*Calculator!C10+Calculator!C11*2</f>
        <v>20032</v>
      </c>
    </row>
    <row r="19" spans="1:2" x14ac:dyDescent="0.25">
      <c r="A19" s="9" t="s">
        <v>35</v>
      </c>
      <c r="B19">
        <f>B6*Calculator!C10+Calculator!C11*2</f>
        <v>27032</v>
      </c>
    </row>
    <row r="20" spans="1:2" x14ac:dyDescent="0.25">
      <c r="A20" s="9" t="s">
        <v>37</v>
      </c>
      <c r="B20" t="b">
        <f>B18&lt;B17</f>
        <v>1</v>
      </c>
    </row>
    <row r="21" spans="1:2" x14ac:dyDescent="0.25">
      <c r="A21" s="9" t="s">
        <v>38</v>
      </c>
      <c r="B21" t="b">
        <f>B19&lt;B17</f>
        <v>1</v>
      </c>
    </row>
    <row r="22" spans="1:2" x14ac:dyDescent="0.25">
      <c r="A22" s="9" t="s">
        <v>33</v>
      </c>
      <c r="B22" t="str">
        <f>IF(AND('Background Calculations'!B8&lt;POWER(2, 31)-1, B20, B21), "Yes ✔", "No ❌")</f>
        <v>Yes ✔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Background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Webb</dc:creator>
  <cp:lastModifiedBy>Joshua Webb</cp:lastModifiedBy>
  <dcterms:created xsi:type="dcterms:W3CDTF">2018-12-27T22:36:55Z</dcterms:created>
  <dcterms:modified xsi:type="dcterms:W3CDTF">2019-01-08T22:46:43Z</dcterms:modified>
</cp:coreProperties>
</file>